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10" yWindow="420" windowWidth="17400" windowHeight="11640"/>
  </bookViews>
  <sheets>
    <sheet name="2015 (3)" sheetId="6" r:id="rId1"/>
  </sheets>
  <externalReferences>
    <externalReference r:id="rId2"/>
  </externalReferences>
  <calcPr calcId="114210"/>
</workbook>
</file>

<file path=xl/calcChain.xml><?xml version="1.0" encoding="utf-8"?>
<calcChain xmlns="http://schemas.openxmlformats.org/spreadsheetml/2006/main">
  <c r="M2" i="6"/>
  <c r="P26"/>
  <c r="Q26"/>
  <c r="R26"/>
  <c r="S26"/>
  <c r="N26"/>
  <c r="O26"/>
  <c r="P16"/>
  <c r="M3"/>
  <c r="E11"/>
  <c r="G11"/>
  <c r="J11"/>
  <c r="L11"/>
  <c r="E12"/>
  <c r="G12"/>
  <c r="J12"/>
  <c r="E13"/>
  <c r="G13"/>
  <c r="J13"/>
  <c r="K13"/>
  <c r="E14"/>
  <c r="G14"/>
  <c r="J14"/>
  <c r="K14"/>
  <c r="P14"/>
  <c r="E15"/>
  <c r="G15"/>
  <c r="J15"/>
  <c r="K15"/>
  <c r="E16"/>
  <c r="G16"/>
  <c r="J16"/>
  <c r="K16"/>
  <c r="E17"/>
  <c r="G17"/>
  <c r="J17"/>
  <c r="K17"/>
  <c r="E18"/>
  <c r="G18"/>
  <c r="J18"/>
  <c r="K18"/>
  <c r="E19"/>
  <c r="G19"/>
  <c r="J19"/>
  <c r="K19"/>
  <c r="P19"/>
  <c r="E20"/>
  <c r="G20"/>
  <c r="J20"/>
  <c r="K20"/>
  <c r="E21"/>
  <c r="G21"/>
  <c r="J21"/>
  <c r="K21"/>
  <c r="E22"/>
  <c r="G22"/>
  <c r="J22"/>
  <c r="K22"/>
  <c r="P22"/>
  <c r="Q22"/>
  <c r="E23"/>
  <c r="G23"/>
  <c r="J23"/>
  <c r="K23"/>
  <c r="M23"/>
  <c r="P23"/>
  <c r="E24"/>
  <c r="G24"/>
  <c r="J24"/>
  <c r="K24"/>
  <c r="E25"/>
  <c r="G25"/>
  <c r="J25"/>
  <c r="K25"/>
  <c r="C26"/>
  <c r="F26"/>
  <c r="H26"/>
  <c r="I26"/>
  <c r="L24"/>
  <c r="L23"/>
  <c r="R23"/>
  <c r="L13"/>
  <c r="L19"/>
  <c r="L18"/>
  <c r="L16"/>
  <c r="Q16"/>
  <c r="J26"/>
  <c r="L25"/>
  <c r="L20"/>
  <c r="K26"/>
  <c r="R19"/>
  <c r="Q19"/>
  <c r="Q14"/>
  <c r="R14"/>
  <c r="G26"/>
  <c r="P15"/>
  <c r="P13"/>
  <c r="E26"/>
  <c r="M26"/>
  <c r="P20"/>
  <c r="P21"/>
  <c r="P12"/>
  <c r="P25"/>
  <c r="R22"/>
  <c r="P18"/>
  <c r="P24"/>
  <c r="P17"/>
  <c r="R24"/>
  <c r="R16"/>
  <c r="R25"/>
  <c r="Q20"/>
  <c r="R13"/>
  <c r="Q23"/>
  <c r="Q13"/>
  <c r="Q24"/>
  <c r="R20"/>
  <c r="Q18"/>
  <c r="Q25"/>
  <c r="L26"/>
  <c r="Q12"/>
  <c r="R12"/>
  <c r="Q15"/>
  <c r="R15"/>
  <c r="R18"/>
  <c r="Q21"/>
  <c r="R21"/>
  <c r="Q17"/>
  <c r="R17"/>
  <c r="P11"/>
  <c r="R27"/>
  <c r="R28"/>
  <c r="R11"/>
  <c r="Q11"/>
</calcChain>
</file>

<file path=xl/sharedStrings.xml><?xml version="1.0" encoding="utf-8"?>
<sst xmlns="http://schemas.openxmlformats.org/spreadsheetml/2006/main" count="53" uniqueCount="51">
  <si>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</si>
  <si>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</si>
  <si>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</si>
  <si>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</si>
  <si>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</si>
  <si>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</si>
  <si>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</si>
  <si>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</si>
  <si>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</si>
  <si>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</si>
  <si>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</si>
  <si>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</si>
  <si>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</si>
  <si>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</si>
  <si>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</si>
  <si>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</si>
  <si>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Итого</t>
  </si>
  <si>
    <t>Алексеевское</t>
  </si>
  <si>
    <t>Аржановское</t>
  </si>
  <si>
    <t xml:space="preserve">Бабинское </t>
  </si>
  <si>
    <t xml:space="preserve">Кр.Октябрьское </t>
  </si>
  <si>
    <t>Ларинское</t>
  </si>
  <si>
    <t>Поклоновское</t>
  </si>
  <si>
    <t>Реченское</t>
  </si>
  <si>
    <t>Рябовское</t>
  </si>
  <si>
    <t>Самолшинское</t>
  </si>
  <si>
    <t>Солонцовское</t>
  </si>
  <si>
    <t>Стеженское</t>
  </si>
  <si>
    <t>Трехложинское</t>
  </si>
  <si>
    <t>У-Бузулукское</t>
  </si>
  <si>
    <t>Шарашинское</t>
  </si>
  <si>
    <t>Яминское</t>
  </si>
  <si>
    <t>Подлежит сокращению</t>
  </si>
  <si>
    <t>Итого 2016г.</t>
  </si>
  <si>
    <t>в сфере ЖКХ</t>
  </si>
  <si>
    <t>в сфере землеустройства</t>
  </si>
  <si>
    <t>Всего</t>
  </si>
  <si>
    <t>Численность населения,   чел.</t>
  </si>
  <si>
    <t>Норматив затрат  на обеспечение расходов, на исполнение полномочий в сфере ЖКХ на территории сельских поселений</t>
  </si>
  <si>
    <t>Норматив затрат</t>
  </si>
  <si>
    <t>Сумма</t>
  </si>
  <si>
    <t>Обьем расходов на 2016 год на исполнение управления в сфере ЖКХ мун. районом самостоятельно</t>
  </si>
  <si>
    <t>Нераспределенная сумма на передаваемые полномочия</t>
  </si>
  <si>
    <t>Таблица №13</t>
  </si>
  <si>
    <t>Итого остается в районе на исполнение управленческих функций</t>
  </si>
  <si>
    <t>Межбюджетный  трансферт на исполнение полномочий в сфере жилищно-коммунального хозяйства</t>
  </si>
  <si>
    <t>Межбюджетный  трансферт на исполнение иных полномочий поселений</t>
  </si>
  <si>
    <r>
      <t xml:space="preserve">Норматив затрат  на обеспечение расходов, направленных </t>
    </r>
    <r>
      <rPr>
        <b/>
        <u/>
        <sz val="14"/>
        <rFont val="Times New Roman"/>
        <family val="1"/>
        <charset val="204"/>
      </rPr>
      <t>на управление</t>
    </r>
    <r>
      <rPr>
        <b/>
        <sz val="14"/>
        <rFont val="Times New Roman"/>
        <family val="1"/>
        <charset val="204"/>
      </rPr>
      <t xml:space="preserve"> в сфере ЖКХ на территории сельских поселений</t>
    </r>
  </si>
  <si>
    <t xml:space="preserve">  Межбюджетные трансферты, передаваемые  из бюджета Алексеевского </t>
  </si>
  <si>
    <t xml:space="preserve">муниципального района в  бюджеты сельских поселений в соответствие с заключенными соглашениями на решение вопросов муниципального района в сфере жилищно-коммунального хозяйства и иных вопросов местного значения сельских поселений в 2017 году </t>
  </si>
  <si>
    <t>от 02.12.2016  № 56/357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</si>
</sst>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2"/>
      <color indexed="9"/>
      <name val="Arial"/>
      <family val="2"/>
      <charset val="204"/>
    </font>
    <font>
      <sz val="9"/>
      <color indexed="9"/>
      <name val="Arial"/>
      <family val="2"/>
      <charset val="204"/>
    </font>
    <font>
      <sz val="12"/>
      <color indexed="9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0" xfId="0" applyFont="1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0" borderId="0" xfId="0" applyFont="1"/>
    <xf numFmtId="0" fontId="6" fillId="0" borderId="0" xfId="0" applyFont="1" applyFill="1"/>
    <xf numFmtId="1" fontId="6" fillId="0" borderId="0" xfId="0" applyNumberFormat="1" applyFont="1"/>
    <xf numFmtId="0" fontId="7" fillId="0" borderId="0" xfId="0" applyFont="1" applyAlignment="1"/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 vertical="top" wrapText="1"/>
    </xf>
    <xf numFmtId="0" fontId="10" fillId="0" borderId="1" xfId="0" applyFont="1" applyFill="1" applyBorder="1"/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vertical="top" indent="1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 vertical="top"/>
    </xf>
    <xf numFmtId="0" fontId="7" fillId="0" borderId="1" xfId="0" applyNumberFormat="1" applyFont="1" applyFill="1" applyBorder="1" applyAlignment="1">
      <alignment horizontal="right" vertical="center"/>
    </xf>
    <xf numFmtId="1" fontId="7" fillId="0" borderId="1" xfId="0" applyNumberFormat="1" applyFont="1" applyFill="1" applyBorder="1" applyAlignment="1">
      <alignment horizontal="right" vertical="center"/>
    </xf>
    <xf numFmtId="1" fontId="8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right" vertical="center"/>
    </xf>
    <xf numFmtId="1" fontId="7" fillId="0" borderId="1" xfId="0" applyNumberFormat="1" applyFont="1" applyFill="1" applyBorder="1"/>
    <xf numFmtId="1" fontId="7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vertical="top"/>
    </xf>
    <xf numFmtId="0" fontId="7" fillId="0" borderId="2" xfId="0" applyFont="1" applyFill="1" applyBorder="1" applyAlignment="1">
      <alignment horizontal="left" vertical="top" indent="1"/>
    </xf>
    <xf numFmtId="0" fontId="7" fillId="0" borderId="2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center" vertical="top"/>
    </xf>
    <xf numFmtId="0" fontId="7" fillId="0" borderId="2" xfId="0" applyNumberFormat="1" applyFont="1" applyFill="1" applyBorder="1" applyAlignment="1">
      <alignment horizontal="right" vertical="center"/>
    </xf>
    <xf numFmtId="1" fontId="7" fillId="0" borderId="2" xfId="0" applyNumberFormat="1" applyFont="1" applyFill="1" applyBorder="1" applyAlignment="1">
      <alignment horizontal="right" vertical="center"/>
    </xf>
    <xf numFmtId="1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right" vertical="center"/>
    </xf>
    <xf numFmtId="1" fontId="8" fillId="0" borderId="2" xfId="0" applyNumberFormat="1" applyFont="1" applyFill="1" applyBorder="1"/>
    <xf numFmtId="1" fontId="8" fillId="0" borderId="2" xfId="0" applyNumberFormat="1" applyFont="1" applyFill="1" applyBorder="1" applyAlignment="1">
      <alignment wrapText="1"/>
    </xf>
    <xf numFmtId="1" fontId="8" fillId="0" borderId="1" xfId="0" applyNumberFormat="1" applyFont="1" applyFill="1" applyBorder="1"/>
    <xf numFmtId="0" fontId="7" fillId="0" borderId="1" xfId="0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10" fillId="0" borderId="0" xfId="0" applyFont="1"/>
    <xf numFmtId="0" fontId="8" fillId="0" borderId="0" xfId="0" applyFont="1" applyFill="1" applyBorder="1" applyAlignment="1">
      <alignment horizontal="center" vertical="center"/>
    </xf>
    <xf numFmtId="1" fontId="10" fillId="0" borderId="0" xfId="0" applyNumberFormat="1" applyFont="1"/>
    <xf numFmtId="0" fontId="10" fillId="0" borderId="0" xfId="0" applyFont="1" applyBorder="1"/>
    <xf numFmtId="1" fontId="8" fillId="0" borderId="1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4" fillId="0" borderId="10" xfId="0" applyFont="1" applyBorder="1" applyAlignment="1">
      <alignment horizontal="right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/Downloads/&#1058;&#1072;&#1073;&#1083;&#1080;&#1094;&#1072;%20&#8470;10(2016-2018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 № 13"/>
    </sheetNames>
    <sheetDataSet>
      <sheetData sheetId="0" refreshError="1">
        <row r="2">
          <cell r="C2" t="str">
            <v xml:space="preserve"> к приложению №1 Решения</v>
          </cell>
        </row>
        <row r="3">
          <cell r="C3" t="str">
            <v>Алексеевской районной Думы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32"/>
  <sheetViews>
    <sheetView tabSelected="1" workbookViewId="0">
      <selection activeCell="V7" sqref="V7"/>
    </sheetView>
  </sheetViews>
  <sheetFormatPr defaultRowHeight="15"/>
  <cols>
    <col min="1" max="1" width="6" style="2" bestFit="1" customWidth="1"/>
    <col min="2" max="2" width="24.85546875" style="2" customWidth="1"/>
    <col min="3" max="3" width="6.85546875" style="2" hidden="1" customWidth="1"/>
    <col min="4" max="4" width="8.7109375" style="2" hidden="1" customWidth="1"/>
    <col min="5" max="5" width="9" style="2" hidden="1" customWidth="1"/>
    <col min="6" max="6" width="14" style="4" hidden="1" customWidth="1"/>
    <col min="7" max="7" width="10" style="2" hidden="1" customWidth="1"/>
    <col min="8" max="9" width="9.140625" style="2" hidden="1" customWidth="1"/>
    <col min="10" max="10" width="10.140625" style="2" hidden="1" customWidth="1"/>
    <col min="11" max="11" width="7.5703125" style="2" hidden="1" customWidth="1"/>
    <col min="12" max="12" width="11" style="2" hidden="1" customWidth="1"/>
    <col min="13" max="13" width="23" style="2" customWidth="1"/>
    <col min="14" max="14" width="8.85546875" style="2" hidden="1" customWidth="1"/>
    <col min="15" max="15" width="24.5703125" style="2" customWidth="1"/>
    <col min="16" max="16" width="24.7109375" style="2" customWidth="1"/>
    <col min="17" max="18" width="8.7109375" style="2" hidden="1" customWidth="1"/>
    <col min="19" max="19" width="9.5703125" style="2" customWidth="1"/>
    <col min="20" max="20" width="9.140625" style="2" hidden="1" customWidth="1"/>
    <col min="21" max="16384" width="9.140625" style="2"/>
  </cols>
  <sheetData>
    <row r="1" spans="1:21" ht="18.75" customHeight="1">
      <c r="M1" s="68" t="s">
        <v>43</v>
      </c>
      <c r="N1" s="68"/>
      <c r="O1" s="68"/>
      <c r="P1" s="68"/>
      <c r="Q1" s="15"/>
      <c r="R1" s="15"/>
      <c r="S1" s="15"/>
      <c r="T1" s="15"/>
      <c r="U1" s="15"/>
    </row>
    <row r="2" spans="1:21" ht="18.75" customHeight="1">
      <c r="M2" s="68" t="str">
        <f>'[1]т № 13'!C2</f>
        <v xml:space="preserve"> к приложению №1 Решения</v>
      </c>
      <c r="N2" s="68"/>
      <c r="O2" s="68"/>
      <c r="P2" s="68"/>
      <c r="Q2" s="15"/>
      <c r="R2" s="15"/>
      <c r="S2" s="15"/>
      <c r="T2" s="15"/>
      <c r="U2" s="15"/>
    </row>
    <row r="3" spans="1:21" ht="18.75" customHeight="1">
      <c r="M3" s="68" t="str">
        <f>'[1]т № 13'!C3</f>
        <v>Алексеевской районной Думы</v>
      </c>
      <c r="N3" s="68"/>
      <c r="O3" s="68"/>
      <c r="P3" s="68"/>
      <c r="Q3" s="15"/>
      <c r="R3" s="15"/>
      <c r="S3" s="15"/>
      <c r="T3" s="15"/>
      <c r="U3" s="15"/>
    </row>
    <row r="4" spans="1:21" ht="17.25" customHeight="1">
      <c r="M4" s="68" t="s">
        <v>50</v>
      </c>
      <c r="N4" s="68"/>
      <c r="O4" s="68"/>
      <c r="P4" s="68"/>
      <c r="Q4" s="15"/>
      <c r="R4" s="15"/>
      <c r="S4" s="15"/>
      <c r="T4" s="15"/>
      <c r="U4" s="15"/>
    </row>
    <row r="5" spans="1:21" ht="17.25" customHeight="1">
      <c r="M5" s="16"/>
      <c r="N5" s="16"/>
      <c r="O5" s="16"/>
      <c r="P5" s="16"/>
      <c r="Q5" s="15"/>
      <c r="R5" s="15"/>
      <c r="S5" s="15"/>
      <c r="T5" s="15"/>
      <c r="U5" s="15"/>
    </row>
    <row r="6" spans="1:21" ht="18.75" customHeight="1">
      <c r="A6" s="69" t="s">
        <v>48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56"/>
      <c r="R6" s="56"/>
      <c r="S6" s="56"/>
      <c r="T6" s="56"/>
      <c r="U6" s="56"/>
    </row>
    <row r="7" spans="1:21" ht="79.5" customHeight="1">
      <c r="A7" s="69" t="s">
        <v>49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17"/>
      <c r="R7" s="17"/>
      <c r="S7" s="17"/>
      <c r="T7" s="17"/>
      <c r="U7" s="17"/>
    </row>
    <row r="8" spans="1:21" s="1" customFormat="1" ht="92.25" customHeight="1">
      <c r="A8" s="58" t="s">
        <v>0</v>
      </c>
      <c r="B8" s="58"/>
      <c r="C8" s="61" t="s">
        <v>37</v>
      </c>
      <c r="D8" s="64" t="s">
        <v>38</v>
      </c>
      <c r="E8" s="65"/>
      <c r="F8" s="61" t="s">
        <v>47</v>
      </c>
      <c r="G8" s="61" t="s">
        <v>33</v>
      </c>
      <c r="H8" s="18"/>
      <c r="I8" s="61" t="s">
        <v>32</v>
      </c>
      <c r="J8" s="76" t="s">
        <v>41</v>
      </c>
      <c r="K8" s="77"/>
      <c r="L8" s="61" t="s">
        <v>44</v>
      </c>
      <c r="M8" s="73" t="s">
        <v>45</v>
      </c>
      <c r="N8" s="45"/>
      <c r="O8" s="58" t="s">
        <v>46</v>
      </c>
      <c r="P8" s="58" t="s">
        <v>36</v>
      </c>
      <c r="Q8" s="70" t="s">
        <v>16</v>
      </c>
      <c r="R8" s="52"/>
      <c r="S8" s="51"/>
      <c r="T8" s="51"/>
      <c r="U8" s="51"/>
    </row>
    <row r="9" spans="1:21" s="1" customFormat="1" ht="58.5" customHeight="1">
      <c r="A9" s="59"/>
      <c r="B9" s="59"/>
      <c r="C9" s="62"/>
      <c r="D9" s="66"/>
      <c r="E9" s="67"/>
      <c r="F9" s="62"/>
      <c r="G9" s="62"/>
      <c r="H9" s="18"/>
      <c r="I9" s="62"/>
      <c r="J9" s="19" t="s">
        <v>34</v>
      </c>
      <c r="K9" s="19" t="s">
        <v>35</v>
      </c>
      <c r="L9" s="62"/>
      <c r="M9" s="74"/>
      <c r="N9" s="46" t="s">
        <v>35</v>
      </c>
      <c r="O9" s="59"/>
      <c r="P9" s="59"/>
      <c r="Q9" s="71"/>
      <c r="R9" s="52"/>
      <c r="S9" s="51"/>
      <c r="T9" s="51"/>
      <c r="U9" s="51"/>
    </row>
    <row r="10" spans="1:21" s="1" customFormat="1" ht="27" customHeight="1">
      <c r="A10" s="60"/>
      <c r="B10" s="60"/>
      <c r="C10" s="63"/>
      <c r="D10" s="20" t="s">
        <v>39</v>
      </c>
      <c r="E10" s="20" t="s">
        <v>40</v>
      </c>
      <c r="F10" s="63"/>
      <c r="G10" s="63"/>
      <c r="H10" s="18"/>
      <c r="I10" s="63"/>
      <c r="J10" s="21"/>
      <c r="K10" s="21"/>
      <c r="L10" s="63"/>
      <c r="M10" s="75"/>
      <c r="N10" s="47"/>
      <c r="O10" s="60"/>
      <c r="P10" s="60"/>
      <c r="Q10" s="72"/>
      <c r="R10" s="52"/>
      <c r="S10" s="51"/>
      <c r="T10" s="51"/>
      <c r="U10" s="51"/>
    </row>
    <row r="11" spans="1:21" ht="19.5">
      <c r="A11" s="22" t="s">
        <v>1</v>
      </c>
      <c r="B11" s="23" t="s">
        <v>17</v>
      </c>
      <c r="C11" s="24">
        <v>4005</v>
      </c>
      <c r="D11" s="25">
        <v>450</v>
      </c>
      <c r="E11" s="26">
        <f>C11*D11/1000</f>
        <v>1802.25</v>
      </c>
      <c r="F11" s="26">
        <v>940</v>
      </c>
      <c r="G11" s="27">
        <f>E11+F11</f>
        <v>2742.25</v>
      </c>
      <c r="H11" s="18"/>
      <c r="I11" s="28">
        <v>2701</v>
      </c>
      <c r="J11" s="29">
        <f>J28*C11</f>
        <v>0</v>
      </c>
      <c r="K11" s="30">
        <v>119</v>
      </c>
      <c r="L11" s="30">
        <f>J11+K11</f>
        <v>119</v>
      </c>
      <c r="M11" s="48">
        <v>183</v>
      </c>
      <c r="N11" s="48">
        <v>520</v>
      </c>
      <c r="O11" s="49">
        <v>78</v>
      </c>
      <c r="P11" s="49">
        <f>M11+O11</f>
        <v>261</v>
      </c>
      <c r="Q11" s="29">
        <f>L11+P11</f>
        <v>380</v>
      </c>
      <c r="R11" s="29">
        <f>I11-L11-P11</f>
        <v>2321</v>
      </c>
      <c r="S11" s="53"/>
      <c r="T11" s="51"/>
      <c r="U11" s="51"/>
    </row>
    <row r="12" spans="1:21" ht="19.5">
      <c r="A12" s="22" t="s">
        <v>2</v>
      </c>
      <c r="B12" s="23" t="s">
        <v>18</v>
      </c>
      <c r="C12" s="24">
        <v>785</v>
      </c>
      <c r="D12" s="25">
        <v>350</v>
      </c>
      <c r="E12" s="26">
        <f t="shared" ref="E12:E25" si="0">C12*D12/1000</f>
        <v>274.75</v>
      </c>
      <c r="F12" s="26">
        <v>559</v>
      </c>
      <c r="G12" s="27">
        <f t="shared" ref="G12:G25" si="1">E12+F12</f>
        <v>833.75</v>
      </c>
      <c r="H12" s="18"/>
      <c r="I12" s="28">
        <v>836</v>
      </c>
      <c r="J12" s="29">
        <f>J28*C12</f>
        <v>0</v>
      </c>
      <c r="K12" s="30">
        <v>25</v>
      </c>
      <c r="L12" s="30">
        <v>96</v>
      </c>
      <c r="M12" s="48">
        <v>350</v>
      </c>
      <c r="N12" s="48">
        <v>75</v>
      </c>
      <c r="O12" s="49">
        <v>119</v>
      </c>
      <c r="P12" s="49">
        <f t="shared" ref="P12:P25" si="2">M12+O12</f>
        <v>469</v>
      </c>
      <c r="Q12" s="29">
        <f t="shared" ref="Q12:Q25" si="3">L12+P12</f>
        <v>565</v>
      </c>
      <c r="R12" s="29">
        <f t="shared" ref="R12:R25" si="4">I12-L12-P12</f>
        <v>271</v>
      </c>
      <c r="S12" s="53"/>
      <c r="T12" s="51"/>
      <c r="U12" s="51"/>
    </row>
    <row r="13" spans="1:21" ht="19.5">
      <c r="A13" s="22" t="s">
        <v>3</v>
      </c>
      <c r="B13" s="23" t="s">
        <v>19</v>
      </c>
      <c r="C13" s="24">
        <v>574</v>
      </c>
      <c r="D13" s="25">
        <v>350</v>
      </c>
      <c r="E13" s="26">
        <f t="shared" si="0"/>
        <v>200.9</v>
      </c>
      <c r="F13" s="26">
        <v>559</v>
      </c>
      <c r="G13" s="27">
        <f t="shared" si="1"/>
        <v>759.9</v>
      </c>
      <c r="H13" s="18"/>
      <c r="I13" s="28">
        <v>757</v>
      </c>
      <c r="J13" s="29">
        <f>J28*C13</f>
        <v>0</v>
      </c>
      <c r="K13" s="30">
        <f>K28*C13</f>
        <v>0</v>
      </c>
      <c r="L13" s="30">
        <f t="shared" ref="L13:L25" si="5">J13+K13</f>
        <v>0</v>
      </c>
      <c r="M13" s="48">
        <v>97</v>
      </c>
      <c r="N13" s="48">
        <v>75</v>
      </c>
      <c r="O13" s="49">
        <v>509</v>
      </c>
      <c r="P13" s="49">
        <f t="shared" si="2"/>
        <v>606</v>
      </c>
      <c r="Q13" s="29">
        <f t="shared" si="3"/>
        <v>606</v>
      </c>
      <c r="R13" s="29">
        <f t="shared" si="4"/>
        <v>151</v>
      </c>
      <c r="S13" s="53"/>
      <c r="T13" s="51"/>
      <c r="U13" s="51"/>
    </row>
    <row r="14" spans="1:21" ht="19.5">
      <c r="A14" s="22" t="s">
        <v>4</v>
      </c>
      <c r="B14" s="31" t="s">
        <v>20</v>
      </c>
      <c r="C14" s="24">
        <v>1069</v>
      </c>
      <c r="D14" s="25">
        <v>350</v>
      </c>
      <c r="E14" s="26">
        <f t="shared" si="0"/>
        <v>374.15</v>
      </c>
      <c r="F14" s="26">
        <v>799</v>
      </c>
      <c r="G14" s="27">
        <f t="shared" si="1"/>
        <v>1173.1500000000001</v>
      </c>
      <c r="H14" s="18"/>
      <c r="I14" s="28">
        <v>870</v>
      </c>
      <c r="J14" s="29">
        <f>J28*C14</f>
        <v>0</v>
      </c>
      <c r="K14" s="30">
        <f>K28*C14</f>
        <v>0</v>
      </c>
      <c r="L14" s="30">
        <v>128</v>
      </c>
      <c r="M14" s="48">
        <v>1117</v>
      </c>
      <c r="N14" s="48">
        <v>125</v>
      </c>
      <c r="O14" s="49">
        <v>133</v>
      </c>
      <c r="P14" s="49">
        <f t="shared" si="2"/>
        <v>1250</v>
      </c>
      <c r="Q14" s="29">
        <f t="shared" si="3"/>
        <v>1378</v>
      </c>
      <c r="R14" s="29">
        <f t="shared" si="4"/>
        <v>-508</v>
      </c>
      <c r="S14" s="53"/>
      <c r="T14" s="51"/>
      <c r="U14" s="51"/>
    </row>
    <row r="15" spans="1:21" ht="19.5">
      <c r="A15" s="22" t="s">
        <v>5</v>
      </c>
      <c r="B15" s="23" t="s">
        <v>21</v>
      </c>
      <c r="C15" s="24">
        <v>760</v>
      </c>
      <c r="D15" s="25">
        <v>350</v>
      </c>
      <c r="E15" s="26">
        <f t="shared" si="0"/>
        <v>266</v>
      </c>
      <c r="F15" s="26">
        <v>559</v>
      </c>
      <c r="G15" s="27">
        <f t="shared" si="1"/>
        <v>825</v>
      </c>
      <c r="H15" s="18"/>
      <c r="I15" s="28">
        <v>818</v>
      </c>
      <c r="J15" s="29">
        <f>J28*C15</f>
        <v>0</v>
      </c>
      <c r="K15" s="30">
        <f>K28*C15</f>
        <v>0</v>
      </c>
      <c r="L15" s="30">
        <v>92</v>
      </c>
      <c r="M15" s="48">
        <v>0</v>
      </c>
      <c r="N15" s="48">
        <v>65</v>
      </c>
      <c r="O15" s="49">
        <v>148</v>
      </c>
      <c r="P15" s="49">
        <f t="shared" si="2"/>
        <v>148</v>
      </c>
      <c r="Q15" s="29">
        <f t="shared" si="3"/>
        <v>240</v>
      </c>
      <c r="R15" s="29">
        <f t="shared" si="4"/>
        <v>578</v>
      </c>
      <c r="S15" s="53"/>
      <c r="T15" s="51"/>
      <c r="U15" s="51"/>
    </row>
    <row r="16" spans="1:21" ht="19.5">
      <c r="A16" s="22" t="s">
        <v>6</v>
      </c>
      <c r="B16" s="23" t="s">
        <v>22</v>
      </c>
      <c r="C16" s="24">
        <v>602</v>
      </c>
      <c r="D16" s="25">
        <v>350</v>
      </c>
      <c r="E16" s="26">
        <f t="shared" si="0"/>
        <v>210.7</v>
      </c>
      <c r="F16" s="26">
        <v>559</v>
      </c>
      <c r="G16" s="27">
        <f t="shared" si="1"/>
        <v>769.7</v>
      </c>
      <c r="H16" s="18"/>
      <c r="I16" s="28">
        <v>775</v>
      </c>
      <c r="J16" s="29">
        <f>J28*C16</f>
        <v>0</v>
      </c>
      <c r="K16" s="30">
        <f>K28*C16</f>
        <v>0</v>
      </c>
      <c r="L16" s="30">
        <f t="shared" si="5"/>
        <v>0</v>
      </c>
      <c r="M16" s="48">
        <v>570</v>
      </c>
      <c r="N16" s="48">
        <v>70</v>
      </c>
      <c r="O16" s="49">
        <v>371</v>
      </c>
      <c r="P16" s="49">
        <f t="shared" si="2"/>
        <v>941</v>
      </c>
      <c r="Q16" s="29">
        <f t="shared" si="3"/>
        <v>941</v>
      </c>
      <c r="R16" s="29">
        <f t="shared" si="4"/>
        <v>-166</v>
      </c>
      <c r="S16" s="53"/>
      <c r="T16" s="51"/>
      <c r="U16" s="51"/>
    </row>
    <row r="17" spans="1:72" ht="19.5">
      <c r="A17" s="22" t="s">
        <v>7</v>
      </c>
      <c r="B17" s="23" t="s">
        <v>23</v>
      </c>
      <c r="C17" s="24">
        <v>579</v>
      </c>
      <c r="D17" s="25">
        <v>350</v>
      </c>
      <c r="E17" s="26">
        <f t="shared" si="0"/>
        <v>202.65</v>
      </c>
      <c r="F17" s="26">
        <v>559</v>
      </c>
      <c r="G17" s="27">
        <f t="shared" si="1"/>
        <v>761.65</v>
      </c>
      <c r="H17" s="18"/>
      <c r="I17" s="28">
        <v>767</v>
      </c>
      <c r="J17" s="29">
        <f>J28*C17</f>
        <v>0</v>
      </c>
      <c r="K17" s="30">
        <f>K28*C17</f>
        <v>0</v>
      </c>
      <c r="L17" s="30">
        <v>69</v>
      </c>
      <c r="M17" s="48">
        <v>360</v>
      </c>
      <c r="N17" s="48">
        <v>135</v>
      </c>
      <c r="O17" s="49">
        <v>119</v>
      </c>
      <c r="P17" s="49">
        <f t="shared" si="2"/>
        <v>479</v>
      </c>
      <c r="Q17" s="29">
        <f t="shared" si="3"/>
        <v>548</v>
      </c>
      <c r="R17" s="29">
        <f t="shared" si="4"/>
        <v>219</v>
      </c>
      <c r="S17" s="53"/>
      <c r="T17" s="51"/>
      <c r="U17" s="51"/>
    </row>
    <row r="18" spans="1:72" ht="19.5">
      <c r="A18" s="22" t="s">
        <v>8</v>
      </c>
      <c r="B18" s="23" t="s">
        <v>24</v>
      </c>
      <c r="C18" s="24">
        <v>1065</v>
      </c>
      <c r="D18" s="25">
        <v>350</v>
      </c>
      <c r="E18" s="26">
        <f t="shared" si="0"/>
        <v>372.75</v>
      </c>
      <c r="F18" s="26">
        <v>799</v>
      </c>
      <c r="G18" s="27">
        <f t="shared" si="1"/>
        <v>1171.75</v>
      </c>
      <c r="H18" s="18"/>
      <c r="I18" s="28">
        <v>1179</v>
      </c>
      <c r="J18" s="29">
        <f>J28*C18</f>
        <v>0</v>
      </c>
      <c r="K18" s="30">
        <f>K28*C18</f>
        <v>0</v>
      </c>
      <c r="L18" s="30">
        <f t="shared" si="5"/>
        <v>0</v>
      </c>
      <c r="M18" s="48">
        <v>400</v>
      </c>
      <c r="N18" s="48">
        <v>145</v>
      </c>
      <c r="O18" s="49">
        <v>544</v>
      </c>
      <c r="P18" s="49">
        <f t="shared" si="2"/>
        <v>944</v>
      </c>
      <c r="Q18" s="29">
        <f t="shared" si="3"/>
        <v>944</v>
      </c>
      <c r="R18" s="29">
        <f t="shared" si="4"/>
        <v>235</v>
      </c>
      <c r="S18" s="53"/>
      <c r="T18" s="51"/>
      <c r="U18" s="51"/>
    </row>
    <row r="19" spans="1:72" ht="19.5">
      <c r="A19" s="22" t="s">
        <v>9</v>
      </c>
      <c r="B19" s="23" t="s">
        <v>25</v>
      </c>
      <c r="C19" s="24">
        <v>638</v>
      </c>
      <c r="D19" s="25">
        <v>350</v>
      </c>
      <c r="E19" s="26">
        <f t="shared" si="0"/>
        <v>223.3</v>
      </c>
      <c r="F19" s="26">
        <v>559</v>
      </c>
      <c r="G19" s="27">
        <f t="shared" si="1"/>
        <v>782.3</v>
      </c>
      <c r="H19" s="18"/>
      <c r="I19" s="28">
        <v>809</v>
      </c>
      <c r="J19" s="29">
        <f>J28*C19</f>
        <v>0</v>
      </c>
      <c r="K19" s="30">
        <f>K28*C19</f>
        <v>0</v>
      </c>
      <c r="L19" s="30">
        <f t="shared" si="5"/>
        <v>0</v>
      </c>
      <c r="M19" s="48">
        <v>420</v>
      </c>
      <c r="N19" s="48">
        <v>50</v>
      </c>
      <c r="O19" s="49">
        <v>430</v>
      </c>
      <c r="P19" s="49">
        <f t="shared" si="2"/>
        <v>850</v>
      </c>
      <c r="Q19" s="29">
        <f t="shared" si="3"/>
        <v>850</v>
      </c>
      <c r="R19" s="29">
        <f t="shared" si="4"/>
        <v>-41</v>
      </c>
      <c r="S19" s="53"/>
      <c r="T19" s="51"/>
      <c r="U19" s="51"/>
    </row>
    <row r="20" spans="1:72" ht="19.5">
      <c r="A20" s="22" t="s">
        <v>10</v>
      </c>
      <c r="B20" s="23" t="s">
        <v>26</v>
      </c>
      <c r="C20" s="24">
        <v>553</v>
      </c>
      <c r="D20" s="25">
        <v>350</v>
      </c>
      <c r="E20" s="26">
        <f t="shared" si="0"/>
        <v>193.55</v>
      </c>
      <c r="F20" s="26">
        <v>559</v>
      </c>
      <c r="G20" s="27">
        <f t="shared" si="1"/>
        <v>752.55</v>
      </c>
      <c r="H20" s="18"/>
      <c r="I20" s="28">
        <v>778</v>
      </c>
      <c r="J20" s="29">
        <f>J28*C20</f>
        <v>0</v>
      </c>
      <c r="K20" s="30">
        <f>K28*C20</f>
        <v>0</v>
      </c>
      <c r="L20" s="30">
        <f t="shared" si="5"/>
        <v>0</v>
      </c>
      <c r="M20" s="48">
        <v>143</v>
      </c>
      <c r="N20" s="48">
        <v>115</v>
      </c>
      <c r="O20" s="49">
        <v>376</v>
      </c>
      <c r="P20" s="49">
        <f t="shared" si="2"/>
        <v>519</v>
      </c>
      <c r="Q20" s="29">
        <f t="shared" si="3"/>
        <v>519</v>
      </c>
      <c r="R20" s="29">
        <f t="shared" si="4"/>
        <v>259</v>
      </c>
      <c r="S20" s="53"/>
      <c r="T20" s="51"/>
      <c r="U20" s="51"/>
    </row>
    <row r="21" spans="1:72" ht="19.5">
      <c r="A21" s="22" t="s">
        <v>11</v>
      </c>
      <c r="B21" s="23" t="s">
        <v>27</v>
      </c>
      <c r="C21" s="24">
        <v>650</v>
      </c>
      <c r="D21" s="25">
        <v>350</v>
      </c>
      <c r="E21" s="26">
        <f t="shared" si="0"/>
        <v>227.5</v>
      </c>
      <c r="F21" s="26">
        <v>559</v>
      </c>
      <c r="G21" s="27">
        <f t="shared" si="1"/>
        <v>786.5</v>
      </c>
      <c r="H21" s="18"/>
      <c r="I21" s="28">
        <v>814</v>
      </c>
      <c r="J21" s="29">
        <f>J28*C21</f>
        <v>0</v>
      </c>
      <c r="K21" s="30">
        <f>K28*C21</f>
        <v>0</v>
      </c>
      <c r="L21" s="30">
        <v>79</v>
      </c>
      <c r="M21" s="48">
        <v>0</v>
      </c>
      <c r="N21" s="48">
        <v>265</v>
      </c>
      <c r="O21" s="49">
        <v>439</v>
      </c>
      <c r="P21" s="49">
        <f t="shared" si="2"/>
        <v>439</v>
      </c>
      <c r="Q21" s="29">
        <f t="shared" si="3"/>
        <v>518</v>
      </c>
      <c r="R21" s="29">
        <f t="shared" si="4"/>
        <v>296</v>
      </c>
      <c r="S21" s="53"/>
      <c r="T21" s="51"/>
      <c r="U21" s="51"/>
    </row>
    <row r="22" spans="1:72" ht="19.5">
      <c r="A22" s="22" t="s">
        <v>12</v>
      </c>
      <c r="B22" s="23" t="s">
        <v>28</v>
      </c>
      <c r="C22" s="24">
        <v>471</v>
      </c>
      <c r="D22" s="25">
        <v>250</v>
      </c>
      <c r="E22" s="26">
        <f t="shared" si="0"/>
        <v>117.75</v>
      </c>
      <c r="F22" s="26">
        <v>522</v>
      </c>
      <c r="G22" s="27">
        <f t="shared" si="1"/>
        <v>639.75</v>
      </c>
      <c r="H22" s="18"/>
      <c r="I22" s="28">
        <v>646</v>
      </c>
      <c r="J22" s="29">
        <f>J28*C22</f>
        <v>0</v>
      </c>
      <c r="K22" s="30">
        <f>K28*C22</f>
        <v>0</v>
      </c>
      <c r="L22" s="30">
        <v>56</v>
      </c>
      <c r="M22" s="48">
        <v>424</v>
      </c>
      <c r="N22" s="48">
        <v>465</v>
      </c>
      <c r="O22" s="49">
        <v>297</v>
      </c>
      <c r="P22" s="49">
        <f t="shared" si="2"/>
        <v>721</v>
      </c>
      <c r="Q22" s="29">
        <f t="shared" si="3"/>
        <v>777</v>
      </c>
      <c r="R22" s="29">
        <f t="shared" si="4"/>
        <v>-131</v>
      </c>
      <c r="S22" s="53"/>
      <c r="T22" s="51"/>
      <c r="U22" s="51"/>
    </row>
    <row r="23" spans="1:72" ht="19.5">
      <c r="A23" s="22" t="s">
        <v>13</v>
      </c>
      <c r="B23" s="23" t="s">
        <v>29</v>
      </c>
      <c r="C23" s="24">
        <v>2590</v>
      </c>
      <c r="D23" s="25">
        <v>450</v>
      </c>
      <c r="E23" s="26">
        <f t="shared" si="0"/>
        <v>1165.5</v>
      </c>
      <c r="F23" s="26">
        <v>799</v>
      </c>
      <c r="G23" s="27">
        <f t="shared" si="1"/>
        <v>1964.5</v>
      </c>
      <c r="H23" s="18"/>
      <c r="I23" s="28">
        <v>1957</v>
      </c>
      <c r="J23" s="29">
        <f>J28*C23</f>
        <v>0</v>
      </c>
      <c r="K23" s="30">
        <f>K28*C23</f>
        <v>0</v>
      </c>
      <c r="L23" s="30">
        <f t="shared" si="5"/>
        <v>0</v>
      </c>
      <c r="M23" s="48">
        <f>1677-622</f>
        <v>1055</v>
      </c>
      <c r="N23" s="48">
        <v>590</v>
      </c>
      <c r="O23" s="49">
        <v>257</v>
      </c>
      <c r="P23" s="49">
        <f t="shared" si="2"/>
        <v>1312</v>
      </c>
      <c r="Q23" s="29">
        <f t="shared" si="3"/>
        <v>1312</v>
      </c>
      <c r="R23" s="29">
        <f t="shared" si="4"/>
        <v>645</v>
      </c>
      <c r="S23" s="53"/>
      <c r="T23" s="51"/>
      <c r="U23" s="51"/>
    </row>
    <row r="24" spans="1:72" ht="19.5">
      <c r="A24" s="22" t="s">
        <v>14</v>
      </c>
      <c r="B24" s="23" t="s">
        <v>30</v>
      </c>
      <c r="C24" s="24">
        <v>802</v>
      </c>
      <c r="D24" s="25">
        <v>350</v>
      </c>
      <c r="E24" s="26">
        <f t="shared" si="0"/>
        <v>280.7</v>
      </c>
      <c r="F24" s="26">
        <v>559</v>
      </c>
      <c r="G24" s="27">
        <f t="shared" si="1"/>
        <v>839.7</v>
      </c>
      <c r="H24" s="18"/>
      <c r="I24" s="28">
        <v>838</v>
      </c>
      <c r="J24" s="29">
        <f>J28*C24</f>
        <v>0</v>
      </c>
      <c r="K24" s="30">
        <f>K28*C24</f>
        <v>0</v>
      </c>
      <c r="L24" s="30">
        <f t="shared" si="5"/>
        <v>0</v>
      </c>
      <c r="M24" s="48">
        <v>534</v>
      </c>
      <c r="N24" s="48">
        <v>95</v>
      </c>
      <c r="O24" s="49">
        <v>160</v>
      </c>
      <c r="P24" s="49">
        <f t="shared" si="2"/>
        <v>694</v>
      </c>
      <c r="Q24" s="29">
        <f t="shared" si="3"/>
        <v>694</v>
      </c>
      <c r="R24" s="29">
        <f t="shared" si="4"/>
        <v>144</v>
      </c>
      <c r="S24" s="53"/>
      <c r="T24" s="51"/>
      <c r="U24" s="51"/>
    </row>
    <row r="25" spans="1:72" ht="19.5">
      <c r="A25" s="22" t="s">
        <v>15</v>
      </c>
      <c r="B25" s="23" t="s">
        <v>31</v>
      </c>
      <c r="C25" s="24">
        <v>1489</v>
      </c>
      <c r="D25" s="25">
        <v>350</v>
      </c>
      <c r="E25" s="26">
        <f t="shared" si="0"/>
        <v>521.15</v>
      </c>
      <c r="F25" s="26">
        <v>799</v>
      </c>
      <c r="G25" s="27">
        <f t="shared" si="1"/>
        <v>1320.15</v>
      </c>
      <c r="H25" s="18"/>
      <c r="I25" s="28">
        <v>1318</v>
      </c>
      <c r="J25" s="29">
        <f>J28*C25</f>
        <v>0</v>
      </c>
      <c r="K25" s="30">
        <f>K28*C25</f>
        <v>0</v>
      </c>
      <c r="L25" s="30">
        <f t="shared" si="5"/>
        <v>0</v>
      </c>
      <c r="M25" s="48">
        <v>0</v>
      </c>
      <c r="N25" s="48">
        <v>165</v>
      </c>
      <c r="O25" s="49">
        <v>743</v>
      </c>
      <c r="P25" s="49">
        <f t="shared" si="2"/>
        <v>743</v>
      </c>
      <c r="Q25" s="29">
        <f t="shared" si="3"/>
        <v>743</v>
      </c>
      <c r="R25" s="29">
        <f t="shared" si="4"/>
        <v>575</v>
      </c>
      <c r="S25" s="53"/>
      <c r="T25" s="51"/>
      <c r="U25" s="51"/>
    </row>
    <row r="26" spans="1:72" s="5" customFormat="1" ht="19.5">
      <c r="A26" s="32"/>
      <c r="B26" s="33" t="s">
        <v>16</v>
      </c>
      <c r="C26" s="34">
        <f>SUM(C11:C25)</f>
        <v>16632</v>
      </c>
      <c r="D26" s="35"/>
      <c r="E26" s="36">
        <f t="shared" ref="E26:S26" si="6">SUM(E11:E25)</f>
        <v>6433.5999999999995</v>
      </c>
      <c r="F26" s="36">
        <f>SUM(F11:F25)</f>
        <v>9689</v>
      </c>
      <c r="G26" s="37">
        <f t="shared" si="6"/>
        <v>16122.599999999997</v>
      </c>
      <c r="H26" s="38">
        <f t="shared" si="6"/>
        <v>0</v>
      </c>
      <c r="I26" s="39">
        <f t="shared" si="6"/>
        <v>15863</v>
      </c>
      <c r="J26" s="40">
        <f>SUM(J11:J25)</f>
        <v>0</v>
      </c>
      <c r="K26" s="40">
        <f>SUM(K11:K25)</f>
        <v>144</v>
      </c>
      <c r="L26" s="41">
        <f>SUM(L11:L25)</f>
        <v>639</v>
      </c>
      <c r="M26" s="38">
        <f t="shared" si="6"/>
        <v>5653</v>
      </c>
      <c r="N26" s="38">
        <f t="shared" si="6"/>
        <v>2955</v>
      </c>
      <c r="O26" s="38">
        <f t="shared" si="6"/>
        <v>4723</v>
      </c>
      <c r="P26" s="38">
        <f t="shared" si="6"/>
        <v>10376</v>
      </c>
      <c r="Q26" s="38">
        <f t="shared" si="6"/>
        <v>11015</v>
      </c>
      <c r="R26" s="38">
        <f t="shared" si="6"/>
        <v>4848</v>
      </c>
      <c r="S26" s="38">
        <f t="shared" si="6"/>
        <v>0</v>
      </c>
      <c r="T26" s="54"/>
      <c r="U26" s="54"/>
    </row>
    <row r="27" spans="1:72" s="3" customFormat="1" ht="74.25" customHeight="1">
      <c r="A27" s="22"/>
      <c r="B27" s="43" t="s">
        <v>42</v>
      </c>
      <c r="C27" s="24"/>
      <c r="D27" s="25"/>
      <c r="E27" s="26"/>
      <c r="F27" s="26"/>
      <c r="G27" s="27"/>
      <c r="H27" s="44"/>
      <c r="I27" s="28"/>
      <c r="J27" s="42"/>
      <c r="K27" s="42"/>
      <c r="L27" s="30"/>
      <c r="M27" s="44">
        <v>1000</v>
      </c>
      <c r="N27" s="44">
        <v>0</v>
      </c>
      <c r="O27" s="44">
        <v>500</v>
      </c>
      <c r="P27" s="50">
        <v>1500</v>
      </c>
      <c r="Q27" s="42"/>
      <c r="R27" s="55">
        <f>Q26+P27</f>
        <v>12515</v>
      </c>
      <c r="S27" s="54"/>
      <c r="T27" s="54"/>
      <c r="U27" s="54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</row>
    <row r="28" spans="1:72" s="6" customFormat="1" ht="18.75" customHeight="1">
      <c r="A28" s="57"/>
      <c r="B28" s="57"/>
      <c r="C28" s="57"/>
      <c r="D28" s="57"/>
      <c r="E28" s="57"/>
      <c r="F28" s="57"/>
      <c r="G28" s="57"/>
      <c r="H28" s="57"/>
      <c r="I28" s="57"/>
      <c r="J28" s="7"/>
      <c r="K28" s="7"/>
      <c r="L28" s="8"/>
      <c r="M28" s="9"/>
      <c r="N28" s="9"/>
      <c r="O28" s="9"/>
      <c r="P28" s="10"/>
      <c r="Q28" s="11"/>
      <c r="R28" s="11">
        <f>I26-L26-P26-M27-O27</f>
        <v>3348</v>
      </c>
    </row>
    <row r="29" spans="1:72" ht="15" customHeight="1">
      <c r="A29" s="12"/>
      <c r="B29" s="12"/>
      <c r="C29" s="12"/>
      <c r="D29" s="12"/>
      <c r="E29" s="12"/>
      <c r="F29" s="13"/>
      <c r="G29" s="14"/>
      <c r="H29" s="12"/>
      <c r="I29" s="12"/>
      <c r="J29" s="12"/>
      <c r="K29" s="12"/>
      <c r="L29" s="12"/>
      <c r="M29" s="14"/>
      <c r="N29" s="14"/>
      <c r="O29" s="14"/>
      <c r="P29" s="12"/>
      <c r="Q29" s="12"/>
      <c r="R29" s="12"/>
    </row>
    <row r="30" spans="1:72" ht="15" customHeight="1">
      <c r="A30" s="12"/>
      <c r="B30" s="12"/>
      <c r="C30" s="12"/>
      <c r="D30" s="12"/>
      <c r="E30" s="12"/>
      <c r="F30" s="13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4"/>
      <c r="R30" s="14"/>
    </row>
    <row r="31" spans="1:72" ht="15" customHeight="1">
      <c r="A31" s="12"/>
      <c r="B31" s="12"/>
      <c r="C31" s="12"/>
      <c r="D31" s="12"/>
      <c r="E31" s="12"/>
      <c r="F31" s="13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72" ht="15" customHeight="1">
      <c r="A32" s="12"/>
      <c r="B32" s="12"/>
      <c r="C32" s="12"/>
      <c r="D32" s="12"/>
      <c r="E32" s="12"/>
      <c r="F32" s="13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</sheetData>
  <mergeCells count="20">
    <mergeCell ref="O8:O10"/>
    <mergeCell ref="P8:P10"/>
    <mergeCell ref="M1:P1"/>
    <mergeCell ref="A6:P6"/>
    <mergeCell ref="M2:P2"/>
    <mergeCell ref="M3:P3"/>
    <mergeCell ref="M4:P4"/>
    <mergeCell ref="Q8:Q10"/>
    <mergeCell ref="M8:M10"/>
    <mergeCell ref="A7:P7"/>
    <mergeCell ref="J8:K8"/>
    <mergeCell ref="L8:L10"/>
    <mergeCell ref="A28:I28"/>
    <mergeCell ref="A8:A10"/>
    <mergeCell ref="B8:B10"/>
    <mergeCell ref="C8:C10"/>
    <mergeCell ref="D8:E9"/>
    <mergeCell ref="F8:F10"/>
    <mergeCell ref="G8:G10"/>
    <mergeCell ref="I8:I10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 (3)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 Викторович Левченко</dc:creator>
  <cp:lastModifiedBy>1</cp:lastModifiedBy>
  <cp:lastPrinted>2016-11-22T06:33:51Z</cp:lastPrinted>
  <dcterms:created xsi:type="dcterms:W3CDTF">2010-10-27T11:51:28Z</dcterms:created>
  <dcterms:modified xsi:type="dcterms:W3CDTF">2016-12-03T10:18:01Z</dcterms:modified>
</cp:coreProperties>
</file>